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C2A0C02C-9076-4F5C-B331-CD930B956EB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 s="1"/>
  <c r="E13" i="2" s="1"/>
  <c r="E15" i="2" l="1"/>
</calcChain>
</file>

<file path=xl/sharedStrings.xml><?xml version="1.0" encoding="utf-8"?>
<sst xmlns="http://schemas.openxmlformats.org/spreadsheetml/2006/main" count="68" uniqueCount="59">
  <si>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</si>
  <si>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</si>
  <si>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</si>
  <si>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</si>
  <si>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</si>
  <si>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</si>
  <si>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</si>
  <si>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</si>
  <si>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</si>
  <si>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</si>
  <si>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</si>
  <si>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</si>
  <si>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</si>
  <si>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</si>
  <si>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</si>
  <si>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</si>
  <si>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</si>
  <si>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</si>
  <si>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</si>
  <si>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</si>
  <si>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</si>
  <si>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</si>
  <si>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</si>
  <si>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</si>
  <si>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</si>
  <si>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</si>
  <si>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</si>
  <si>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</si>
  <si>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</si>
  <si>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</si>
  <si>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</si>
  <si>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</si>
  <si>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</si>
  <si>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</si>
  <si>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</si>
  <si>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</si>
  <si>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</si>
  <si>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</si>
  <si>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</si>
  <si>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</si>
  <si>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</si>
  <si>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</si>
  <si>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</si>
  <si>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</si>
  <si>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</si>
  <si>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</si>
  <si>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</si>
  <si>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https://rosstat.gov.ru/storage/mediabank/sred_potreb_cen_12-2025.xlsx</t>
  </si>
  <si>
    <t>https://rosstat.gov.ru/storage/mediabank/ipc_spr_12-2025.xlsx</t>
  </si>
  <si>
    <t>https://rosstat.gov.ru/storage/mediabank/sred_potreb_cen_01-2026.xlsx</t>
  </si>
  <si>
    <t>Дата подготовки обоснования НМЦК: 30.01.2026 г.                                                                                    директор _____________</t>
  </si>
  <si>
    <t>Ключевая ставка ЦБ в % на 30.01.2026</t>
  </si>
  <si>
    <t>на 19 января</t>
  </si>
  <si>
    <t>https://rosstat.gov.ru/storage/mediabank/sred_potreb_cen_02-2026.xlsx</t>
  </si>
  <si>
    <t>Статистика цен на январь и февраль 2026</t>
  </si>
  <si>
    <t>https://rosstat.gov.ru/storage/mediabank/ipc_spr_01-2026.xlsx</t>
  </si>
  <si>
    <t>ИПЦ на декабрь 2025 и январь 2026</t>
  </si>
  <si>
    <t>Индексы потребительских цен по Российской федерации за декабрь 2025г</t>
  </si>
  <si>
    <t>Средняя потребительская цена за литр на 19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</si>
</sst>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12-2025.xlsx" TargetMode="External"/><Relationship Id="rId3" Type="http://schemas.openxmlformats.org/officeDocument/2006/relationships/hyperlink" Target="https://www.cbr.ru/" TargetMode="External"/><Relationship Id="rId7" Type="http://schemas.openxmlformats.org/officeDocument/2006/relationships/hyperlink" Target="https://rosstat.gov.ru/storage/mediabank/sred_potreb_cen_01-2026.xlsx" TargetMode="External"/><Relationship Id="rId2" Type="http://schemas.openxmlformats.org/officeDocument/2006/relationships/hyperlink" Target="https://rosstat.gov.ru/statistics/price" TargetMode="External"/><Relationship Id="rId1" Type="http://schemas.openxmlformats.org/officeDocument/2006/relationships/hyperlink" Target="https://rosstat.gov.ru/storage/mediabank/nedel_sred_cen.xlsx" TargetMode="External"/><Relationship Id="rId6" Type="http://schemas.openxmlformats.org/officeDocument/2006/relationships/hyperlink" Target="https://rosstat.gov.ru/storage/mediabank/sred_potreb_cen_12-2025.xlsx" TargetMode="External"/><Relationship Id="rId5" Type="http://schemas.openxmlformats.org/officeDocument/2006/relationships/hyperlink" Target="https://rosstat.gov.ru/storage/mediabank/ipc_spr_01-2026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rosstat.gov.ru/storage/mediabank/sred_potreb_cen_02-2026.xlsx" TargetMode="External"/><Relationship Id="rId9" Type="http://schemas.openxmlformats.org/officeDocument/2006/relationships/hyperlink" Target="https://rosstat.gov.ru/storage/mediabank/ipc_spr_12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SheetLayoutView="100" workbookViewId="0">
      <selection activeCell="A17" sqref="A17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5" t="s">
        <v>20</v>
      </c>
      <c r="B1" s="75"/>
      <c r="C1" s="75"/>
      <c r="D1" s="75"/>
      <c r="E1" s="75"/>
    </row>
    <row r="2" spans="1:6" s="18" customFormat="1" ht="15" x14ac:dyDescent="0.25">
      <c r="A2" s="83" t="s">
        <v>0</v>
      </c>
      <c r="B2" s="83"/>
      <c r="C2" s="83"/>
      <c r="D2" s="83"/>
      <c r="E2" s="83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6" t="s">
        <v>42</v>
      </c>
      <c r="B4" s="86"/>
      <c r="C4" s="86"/>
      <c r="D4" s="86"/>
      <c r="E4" s="86"/>
      <c r="F4" s="17"/>
    </row>
    <row r="5" spans="1:6" s="18" customFormat="1" ht="14.45" customHeight="1" x14ac:dyDescent="0.25">
      <c r="A5" s="87" t="s">
        <v>1</v>
      </c>
      <c r="B5" s="87"/>
      <c r="C5" s="87"/>
      <c r="D5" s="87"/>
      <c r="E5" s="87"/>
      <c r="F5" s="17"/>
    </row>
    <row r="6" spans="1:6" s="18" customFormat="1" ht="60.6" customHeight="1" x14ac:dyDescent="0.25">
      <c r="A6" s="21" t="s">
        <v>6</v>
      </c>
      <c r="B6" s="90" t="s">
        <v>7</v>
      </c>
      <c r="C6" s="91"/>
      <c r="D6" s="91"/>
      <c r="E6" s="92"/>
      <c r="F6" s="17"/>
    </row>
    <row r="7" spans="1:6" s="18" customFormat="1" ht="44.45" customHeight="1" x14ac:dyDescent="0.25">
      <c r="A7" s="22" t="s">
        <v>3</v>
      </c>
      <c r="B7" s="88" t="s">
        <v>9</v>
      </c>
      <c r="C7" s="88"/>
      <c r="D7" s="88"/>
      <c r="E7" s="89"/>
      <c r="F7" s="17"/>
    </row>
    <row r="8" spans="1:6" s="18" customFormat="1" ht="163.15" customHeight="1" thickBot="1" x14ac:dyDescent="0.3">
      <c r="A8" s="23" t="s">
        <v>8</v>
      </c>
      <c r="B8" s="95" t="s">
        <v>15</v>
      </c>
      <c r="C8" s="96"/>
      <c r="D8" s="96"/>
      <c r="E8" s="97"/>
      <c r="F8" s="17"/>
    </row>
    <row r="9" spans="1:6" s="18" customFormat="1" ht="20.45" customHeight="1" thickBot="1" x14ac:dyDescent="0.3">
      <c r="A9" s="80" t="s">
        <v>19</v>
      </c>
      <c r="B9" s="81"/>
      <c r="C9" s="81"/>
      <c r="D9" s="81"/>
      <c r="E9" s="82"/>
      <c r="F9" s="17"/>
    </row>
    <row r="10" spans="1:6" s="18" customFormat="1" ht="30.6" customHeight="1" x14ac:dyDescent="0.25">
      <c r="A10" s="78" t="s">
        <v>2</v>
      </c>
      <c r="B10" s="84" t="s">
        <v>22</v>
      </c>
      <c r="C10" s="70" t="s">
        <v>5</v>
      </c>
      <c r="D10" s="76" t="s">
        <v>18</v>
      </c>
      <c r="E10" s="93" t="s">
        <v>43</v>
      </c>
      <c r="F10" s="17"/>
    </row>
    <row r="11" spans="1:6" s="18" customFormat="1" ht="13.15" customHeight="1" x14ac:dyDescent="0.25">
      <c r="A11" s="79"/>
      <c r="B11" s="85"/>
      <c r="C11" s="71"/>
      <c r="D11" s="77"/>
      <c r="E11" s="94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84.51</v>
      </c>
      <c r="E12" s="56">
        <f>D12*B12</f>
        <v>845100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70.02</v>
      </c>
      <c r="E13" s="57">
        <f>D13*B13</f>
        <v>280080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75.709999999999994</v>
      </c>
      <c r="E14" s="57">
        <f>D14*B14</f>
        <v>227130</v>
      </c>
      <c r="F14" s="28"/>
    </row>
    <row r="15" spans="1:6" s="29" customFormat="1" ht="17.45" customHeight="1" thickBot="1" x14ac:dyDescent="0.3">
      <c r="A15" s="67" t="s">
        <v>17</v>
      </c>
      <c r="B15" s="68"/>
      <c r="C15" s="68"/>
      <c r="D15" s="69"/>
      <c r="E15" s="34">
        <f>SUM(E12:E13)</f>
        <v>1125180</v>
      </c>
      <c r="F15" s="28"/>
    </row>
    <row r="16" spans="1:6" s="18" customFormat="1" ht="15.6" customHeight="1" thickBot="1" x14ac:dyDescent="0.3">
      <c r="A16" s="72" t="s">
        <v>50</v>
      </c>
      <c r="B16" s="73"/>
      <c r="C16" s="73"/>
      <c r="D16" s="73"/>
      <c r="E16" s="74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topLeftCell="A9" zoomScaleNormal="100" workbookViewId="0">
      <selection activeCell="B30" sqref="B30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8" t="s">
        <v>29</v>
      </c>
      <c r="B3" s="99"/>
      <c r="C3" s="99"/>
      <c r="D3" s="99"/>
      <c r="E3" s="99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52</v>
      </c>
      <c r="C7" s="45"/>
      <c r="D7" s="45"/>
      <c r="E7" s="46"/>
      <c r="F7" s="7"/>
    </row>
    <row r="8" spans="1:6" x14ac:dyDescent="0.25">
      <c r="A8" s="8" t="s">
        <v>11</v>
      </c>
      <c r="B8" s="66">
        <v>77.02</v>
      </c>
      <c r="C8" s="47"/>
      <c r="D8" s="47"/>
      <c r="E8" s="47"/>
      <c r="F8" s="7"/>
    </row>
    <row r="9" spans="1:6" x14ac:dyDescent="0.25">
      <c r="A9" s="8" t="s">
        <v>12</v>
      </c>
      <c r="B9" s="66">
        <v>62.13</v>
      </c>
      <c r="C9" s="47"/>
      <c r="D9" s="47"/>
      <c r="E9" s="47"/>
      <c r="F9" s="7"/>
    </row>
    <row r="10" spans="1:6" x14ac:dyDescent="0.25">
      <c r="A10" s="8" t="s">
        <v>44</v>
      </c>
      <c r="B10" s="66">
        <v>67.58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54</v>
      </c>
    </row>
    <row r="13" spans="1:6" ht="15.75" x14ac:dyDescent="0.25">
      <c r="A13" s="63" t="s">
        <v>47</v>
      </c>
      <c r="B13" s="47"/>
      <c r="D13" s="47"/>
      <c r="E13" s="47"/>
      <c r="F13" s="63" t="s">
        <v>49</v>
      </c>
    </row>
    <row r="14" spans="1:6" ht="15.75" x14ac:dyDescent="0.25">
      <c r="A14" s="9"/>
      <c r="B14" s="10"/>
      <c r="C14" s="10"/>
      <c r="D14" s="10"/>
      <c r="E14" s="7"/>
      <c r="F14" s="63" t="s">
        <v>53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56</v>
      </c>
    </row>
    <row r="16" spans="1:6" ht="27" customHeight="1" x14ac:dyDescent="0.25">
      <c r="A16" s="43" t="s">
        <v>48</v>
      </c>
      <c r="B16" s="48"/>
      <c r="C16" s="48"/>
      <c r="D16" s="48"/>
      <c r="E16" s="48"/>
      <c r="F16" s="43" t="s">
        <v>48</v>
      </c>
    </row>
    <row r="17" spans="1:6" ht="32.450000000000003" customHeight="1" x14ac:dyDescent="0.25">
      <c r="A17" s="49" t="s">
        <v>57</v>
      </c>
      <c r="B17" s="49"/>
      <c r="C17" s="49"/>
      <c r="D17" s="49"/>
      <c r="E17" s="49"/>
      <c r="F17" s="43" t="s">
        <v>55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66">
        <v>108.28</v>
      </c>
      <c r="D19" s="59">
        <f>(C19-100)/12*$B$24+100</f>
        <v>108.28</v>
      </c>
      <c r="E19" s="61"/>
      <c r="F19" s="10"/>
    </row>
    <row r="20" spans="1:6" x14ac:dyDescent="0.25">
      <c r="A20" s="8" t="s">
        <v>12</v>
      </c>
      <c r="B20" s="40">
        <v>7802</v>
      </c>
      <c r="C20" s="66">
        <v>111.22</v>
      </c>
      <c r="D20" s="59">
        <f>(C20-100)/12*$B$24+100</f>
        <v>111.22</v>
      </c>
      <c r="E20" s="61"/>
      <c r="F20" s="10"/>
    </row>
    <row r="21" spans="1:6" x14ac:dyDescent="0.25">
      <c r="A21" s="8" t="s">
        <v>44</v>
      </c>
      <c r="B21" s="40">
        <v>7803</v>
      </c>
      <c r="C21" s="66">
        <v>110.55</v>
      </c>
      <c r="D21" s="59">
        <f>(C21-100)/12*$B$24+100</f>
        <v>110.55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64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51</v>
      </c>
      <c r="B29" s="52" t="s">
        <v>39</v>
      </c>
      <c r="C29" s="10"/>
      <c r="D29" s="10"/>
      <c r="E29" s="7"/>
      <c r="F29" s="7"/>
    </row>
    <row r="30" spans="1:6" ht="15.75" x14ac:dyDescent="0.25">
      <c r="A30" s="65">
        <v>16</v>
      </c>
      <c r="B30" s="62">
        <f>A30/12</f>
        <v>1.3332999999999999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57.75" thickBot="1" x14ac:dyDescent="0.3">
      <c r="A33" s="5" t="s">
        <v>13</v>
      </c>
      <c r="B33" s="6" t="s">
        <v>58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77.02</v>
      </c>
      <c r="C34" s="54">
        <f>B34*D19/100*(1+$B$30/100)</f>
        <v>84.51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62.13</v>
      </c>
      <c r="C35" s="55">
        <f>B35*D20/100*(1+$B$30/100)</f>
        <v>70.02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67.58</v>
      </c>
      <c r="C36" s="55">
        <f>B36*D21/100*(1+$B$30/100)</f>
        <v>75.709999999999994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100" t="s">
        <v>16</v>
      </c>
      <c r="B38" s="100"/>
      <c r="C38" s="100"/>
      <c r="D38" s="100"/>
      <c r="E38" s="100"/>
      <c r="F38" s="100"/>
    </row>
  </sheetData>
  <mergeCells count="2">
    <mergeCell ref="A3:E3"/>
    <mergeCell ref="A38:F38"/>
  </mergeCells>
  <hyperlinks>
    <hyperlink ref="A5" r:id="rId1" xr:uid="{01CA0444-7FC2-4F79-B6CA-3234B52D8BCF}"/>
    <hyperlink ref="A3" r:id="rId2" xr:uid="{7C1250AB-9301-4BAF-B69A-CA509CC60A16}"/>
    <hyperlink ref="B27" r:id="rId3" xr:uid="{A6464B23-7073-46A9-9BC4-AE9AACA218F7}"/>
    <hyperlink ref="F14" r:id="rId4" xr:uid="{50BEB1C6-1F43-4EB7-A15C-9D2C82214C84}"/>
    <hyperlink ref="F17" r:id="rId5" xr:uid="{04C59CC9-94FF-4671-9944-1323158E0C9B}"/>
    <hyperlink ref="A13" r:id="rId6" xr:uid="{F385B0F8-72EC-46CD-BE97-8AC346B7D777}"/>
    <hyperlink ref="F13" r:id="rId7" xr:uid="{D0778933-4585-4B48-9E16-2850048EC7D1}"/>
    <hyperlink ref="A16" r:id="rId8" xr:uid="{5B721D38-862B-4403-8D7D-9BF31E20FE71}"/>
    <hyperlink ref="F16" r:id="rId9" xr:uid="{E1E4102E-07A1-4C58-A59A-01A609E3AF2A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2026-01-30T05:24:25Z</dcterms:modified>
</cp:coreProperties>
</file>