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\Downloads\"/>
    </mc:Choice>
  </mc:AlternateContent>
  <xr:revisionPtr revIDLastSave="0" documentId="13_ncr:1_{104015D5-0410-4788-B8AA-449D9E82BE6B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Обоснование НМЦК" sheetId="2" r:id="rId1"/>
    <sheet name="Расчёт НМЦК" sheetId="4" r:id="rId2"/>
  </sheets>
  <definedNames>
    <definedName name="_xlnm.Print_Area" localSheetId="0">'Обоснование НМЦК'!$A$1:$E$18</definedName>
    <definedName name="_xlnm.Print_Area" localSheetId="1">'Расчёт НМЦК'!$A$4:$F$39</definedName>
  </definedNames>
  <calcPr calcId="191029" fullPrecision="0"/>
</workbook>
</file>

<file path=xl/calcChain.xml><?xml version="1.0" encoding="utf-8"?>
<calcChain xmlns="http://schemas.openxmlformats.org/spreadsheetml/2006/main">
  <c r="B36" i="4" l="1"/>
  <c r="D21" i="4"/>
  <c r="B35" i="4"/>
  <c r="B34" i="4"/>
  <c r="B30" i="4"/>
  <c r="D20" i="4"/>
  <c r="D19" i="4"/>
  <c r="C34" i="4" l="1"/>
  <c r="D12" i="2" s="1"/>
  <c r="E12" i="2" s="1"/>
  <c r="C36" i="4"/>
  <c r="D14" i="2" s="1"/>
  <c r="E14" i="2" s="1"/>
  <c r="C35" i="4"/>
  <c r="D13" i="2" s="1"/>
  <c r="E13" i="2" s="1"/>
  <c r="E15" i="2" l="1"/>
</calcChain>
</file>

<file path=xl/sharedStrings.xml><?xml version="1.0" encoding="utf-8"?>
<sst xmlns="http://schemas.openxmlformats.org/spreadsheetml/2006/main" count="68" uniqueCount="60">
  <si>
    <t>ОБОСНОВАНИЕ НАЧАЛЬНОЙ (МАКСИМАЛЬНОЙ) ЦЕНЫ КОНТРАКТА</t>
  </si>
  <si>
    <t>(указывается предмет контракта)</t>
  </si>
  <si>
    <t>Наименование                                                                 товара, работы, услуги</t>
  </si>
  <si>
    <t>Используемый метод определения НМЦК с обоснованием:</t>
  </si>
  <si>
    <t>Литр;^кубический дециметр</t>
  </si>
  <si>
    <t>Единица                                            измерения</t>
  </si>
  <si>
    <t>Валюта, используемая для формирования цены контракта и расчетов с поставщиком (подрядчиком, исполнителем):</t>
  </si>
  <si>
    <t>Российский рубль.</t>
  </si>
  <si>
    <t>Обоснование невозможности применения методов, указанных в части 1 статьи 22 Закона № 44-ФЗ:</t>
  </si>
  <si>
    <t xml:space="preserve">Иной метод в соответствии с частью 12 статьи 22 Закона № 44-ФЗ.                                                                                                 </t>
  </si>
  <si>
    <t>Наименование товара (услуги)</t>
  </si>
  <si>
    <t>Дизельное топливо, л</t>
  </si>
  <si>
    <t>Бензин автомобильный марки АИ-92, л</t>
  </si>
  <si>
    <t>Наименование товара</t>
  </si>
  <si>
    <t>Расчет и обоснование начальной цены единиц товара</t>
  </si>
  <si>
    <t>Определить начальную цену единицы товара методами, перечисленными в части 1 статьи 22 Закона № 44-ФЗ, не представляется возможным, поскольку предметом настоящей закупки являются дизельное топливо и автомобильный бензин. В силу требований приказа Федеральной антимонопольной службы от 22.11.2024 г. №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 № 894/24), Заказчик в случае закупки вышеуказанного товара на топливораздаточных колонках посредством отгрузки в бак (емкость) автомобильного транспорта определяет начальную цену единицы товара в соответствии с требованиями Приказа № 894/24.</t>
  </si>
  <si>
    <t>Заказчик в данном расчете произвел индексацию с применением ИПЦ пропорционально количеству месяцев поставки закупаемого товара на основании пунктов 8 и 11 Порядка, утвержденного Приказом № 894/24.</t>
  </si>
  <si>
    <t>НМЦК , руб.</t>
  </si>
  <si>
    <t>Цена за единицу изм.  (руб.)</t>
  </si>
  <si>
    <t>Расчет начальной максимальной цены контракта 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</si>
  <si>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</si>
  <si>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Топливо дизельное (розничная реализация) </t>
  </si>
  <si>
    <t xml:space="preserve"> Количество</t>
  </si>
  <si>
    <t xml:space="preserve"> </t>
  </si>
  <si>
    <t>Еженедельные средние потребительские цены (тарифы) на отдельные товары и услуги в Российской Федерации</t>
  </si>
  <si>
    <t>https://rosstat.gov.ru/storage/mediabank/nedel_sred_cen.xlsx</t>
  </si>
  <si>
    <t>Наименование групп товаров (услуг)</t>
  </si>
  <si>
    <t>Локальный код</t>
  </si>
  <si>
    <t>ИПЦ в % к соответствующему месяцу прошлого года</t>
  </si>
  <si>
    <t>https://rosstat.gov.ru/statistics/price</t>
  </si>
  <si>
    <t>1. Идем на страницу статистики Росстата</t>
  </si>
  <si>
    <t>2. Скачиваем "Еженедельные средние потребительские цены (тарифы) на отдельные товары и услуги в Российской Федерации"</t>
  </si>
  <si>
    <t>3. Скачиваем "Индексы потребительских цен и структура потребительских расходов по Российской Федерации (с 2025 г.)"</t>
  </si>
  <si>
    <t>Параметры расчета поставки</t>
  </si>
  <si>
    <t>Срок поставки, мес</t>
  </si>
  <si>
    <t>ИПЦ в % на срок поставки</t>
  </si>
  <si>
    <t>4. Расчет коэффициента отвлечения денежных средств (постоплата) на 1 месяц</t>
  </si>
  <si>
    <t>Ключевая ставка Центрального банка</t>
  </si>
  <si>
    <t>https://www.cbr.ru/</t>
  </si>
  <si>
    <t>К-т отвлечения денежных средств на 1 мес в %</t>
  </si>
  <si>
    <t>НМЦ</t>
  </si>
  <si>
    <t>Если регион поставки отдаленный, например ХМАО, ЯНАО и другие, следует смотреть статистику цен по регионам здесь:</t>
  </si>
  <si>
    <t xml:space="preserve">Поставка нефтепродуктов для нужд ________________________________________ ( дизельное топливо , бензин 92)  </t>
  </si>
  <si>
    <t>Сумма</t>
  </si>
  <si>
    <t>Бензин автомобильный марки АИ-95, л</t>
  </si>
  <si>
    <t>Бензин автомобильный (розничная реализация) АИ-92</t>
  </si>
  <si>
    <t>Бензин автомобильный (розничная реализация) АИ-95</t>
  </si>
  <si>
    <t>https://rosstat.gov.ru/storage/mediabank/sred_potreb_cen_09-2025.xlsx</t>
  </si>
  <si>
    <t>https://rosstat.gov.ru/storage/mediabank/sred_potreb_cen_10-2025.xlsx</t>
  </si>
  <si>
    <t>https://rosstat.gov.ru/storage/mediabank/ipc_spr_09-2025.xlsx</t>
  </si>
  <si>
    <t>https://rosstat.gov.ru/storage/mediabank/ipc_spr_10-2025.xlsx</t>
  </si>
  <si>
    <t>13 октября</t>
  </si>
  <si>
    <t>Индексы потребительских цен по Российской федерации за сентябрь 2025г</t>
  </si>
  <si>
    <t>Ключевая ставка ЦБ в % на 28.10.2025</t>
  </si>
  <si>
    <t>Средняя потребительская цена за литр на 13 октября 2025 г.</t>
  </si>
  <si>
    <t>Статистика цен на октябрь и ноябрь 2025</t>
  </si>
  <si>
    <t>https://rosstat.gov.ru/storage/mediabank/sred_potreb_cen_11-2025.xlsx</t>
  </si>
  <si>
    <t>ИПЦ на октябрь и ноябрь 2025</t>
  </si>
  <si>
    <t>https://rosstat.gov.ru/storage/mediabank/ipc_spr_11-2025.xlsx</t>
  </si>
  <si>
    <t>Дата подготовки обоснования НМЦК: 28.10.2025 г.                                                                                    директор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</si>
</sst>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#,##0.000"/>
    <numFmt numFmtId="165" formatCode="0.0"/>
    <numFmt numFmtId="166" formatCode="_-* #,##0.00\ _₽_-;\-* #,##0.00\ _₽_-;_-* &quot;-&quot;??\ _₽_-;_-@_-"/>
    <numFmt numFmtId="167" formatCode="_-* #,##0\ _₽_-;\-* #,##0\ _₽_-;_-* &quot;-&quot;\ _₽_-;_-@_-"/>
    <numFmt numFmtId="168" formatCode="0.0000"/>
  </numFmts>
  <fonts count="20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u/>
      <sz val="12"/>
      <color theme="10"/>
      <name val="Times New Roman"/>
      <family val="2"/>
      <charset val="204"/>
    </font>
    <font>
      <sz val="11"/>
      <color rgb="FF333333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2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2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" fillId="0" borderId="0"/>
    <xf numFmtId="0" fontId="18" fillId="0" borderId="0"/>
    <xf numFmtId="166" fontId="17" fillId="0" borderId="0" applyFont="0" applyFill="0" applyBorder="0" applyProtection="0"/>
    <xf numFmtId="167" fontId="17" fillId="0" borderId="0" applyFont="0" applyFill="0" applyBorder="0" applyProtection="0"/>
    <xf numFmtId="44" fontId="17" fillId="0" borderId="0" applyFont="0" applyFill="0" applyBorder="0" applyProtection="0"/>
    <xf numFmtId="42" fontId="17" fillId="0" borderId="0" applyFont="0" applyFill="0" applyBorder="0" applyProtection="0"/>
    <xf numFmtId="0" fontId="1" fillId="0" borderId="0"/>
    <xf numFmtId="9" fontId="17" fillId="0" borderId="0" applyFont="0" applyFill="0" applyBorder="0" applyProtection="0"/>
    <xf numFmtId="0" fontId="19" fillId="0" borderId="0" applyNumberFormat="0" applyFill="0" applyBorder="0" applyProtection="0"/>
  </cellStyleXfs>
  <cellXfs count="101">
    <xf numFmtId="0" fontId="0" fillId="0" borderId="0" xfId="0"/>
    <xf numFmtId="0" fontId="2" fillId="0" borderId="0" xfId="0" applyFont="1"/>
    <xf numFmtId="2" fontId="2" fillId="0" borderId="0" xfId="0" applyNumberFormat="1" applyFont="1"/>
    <xf numFmtId="3" fontId="2" fillId="0" borderId="0" xfId="0" applyNumberFormat="1" applyFont="1"/>
    <xf numFmtId="0" fontId="5" fillId="0" borderId="0" xfId="0" applyFont="1" applyAlignment="1">
      <alignment wrapText="1"/>
    </xf>
    <xf numFmtId="0" fontId="9" fillId="0" borderId="12" xfId="0" applyFont="1" applyBorder="1" applyAlignment="1">
      <alignment horizontal="center" vertical="center" wrapText="1"/>
    </xf>
    <xf numFmtId="165" fontId="9" fillId="0" borderId="12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2" fontId="12" fillId="0" borderId="0" xfId="0" applyNumberFormat="1" applyFont="1"/>
    <xf numFmtId="0" fontId="12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11" fillId="0" borderId="13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2" fillId="0" borderId="13" xfId="0" applyFont="1" applyBorder="1" applyAlignment="1">
      <alignment horizontal="left" vertical="center" wrapText="1"/>
    </xf>
    <xf numFmtId="164" fontId="14" fillId="0" borderId="12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2" fillId="0" borderId="26" xfId="0" applyFont="1" applyBorder="1" applyAlignment="1">
      <alignment horizontal="left" vertical="center" wrapText="1"/>
    </xf>
    <xf numFmtId="164" fontId="14" fillId="0" borderId="27" xfId="0" applyNumberFormat="1" applyFont="1" applyBorder="1" applyAlignment="1">
      <alignment horizontal="center" vertical="center"/>
    </xf>
    <xf numFmtId="3" fontId="14" fillId="0" borderId="27" xfId="0" applyNumberFormat="1" applyFont="1" applyBorder="1" applyAlignment="1">
      <alignment horizontal="center" vertical="center" wrapText="1"/>
    </xf>
    <xf numFmtId="4" fontId="14" fillId="0" borderId="27" xfId="0" applyNumberFormat="1" applyFont="1" applyBorder="1" applyAlignment="1">
      <alignment horizontal="center" vertical="center" wrapText="1"/>
    </xf>
    <xf numFmtId="4" fontId="10" fillId="2" borderId="2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0" borderId="0" xfId="1" applyAlignment="1">
      <alignment horizontal="left" vertical="center"/>
    </xf>
    <xf numFmtId="2" fontId="7" fillId="0" borderId="19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65" fontId="4" fillId="0" borderId="0" xfId="1" applyNumberFormat="1" applyAlignment="1">
      <alignment horizontal="left" vertical="center"/>
    </xf>
    <xf numFmtId="0" fontId="0" fillId="0" borderId="12" xfId="0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2" fontId="7" fillId="0" borderId="35" xfId="0" applyNumberFormat="1" applyFont="1" applyBorder="1" applyAlignment="1">
      <alignment horizontal="center" vertical="center"/>
    </xf>
    <xf numFmtId="2" fontId="7" fillId="0" borderId="36" xfId="0" applyNumberFormat="1" applyFont="1" applyBorder="1" applyAlignment="1">
      <alignment horizontal="center" vertical="center"/>
    </xf>
    <xf numFmtId="4" fontId="14" fillId="0" borderId="33" xfId="0" applyNumberFormat="1" applyFont="1" applyBorder="1" applyAlignment="1">
      <alignment horizontal="center" vertical="center"/>
    </xf>
    <xf numFmtId="4" fontId="14" fillId="0" borderId="34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2" fontId="0" fillId="0" borderId="19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168" fontId="15" fillId="0" borderId="12" xfId="1" applyNumberFormat="1" applyFont="1" applyBorder="1" applyAlignment="1">
      <alignment horizontal="left" vertical="center"/>
    </xf>
    <xf numFmtId="0" fontId="4" fillId="0" borderId="0" xfId="1" applyAlignment="1">
      <alignment vertical="center"/>
    </xf>
    <xf numFmtId="165" fontId="7" fillId="3" borderId="12" xfId="0" applyNumberFormat="1" applyFont="1" applyFill="1" applyBorder="1" applyAlignment="1">
      <alignment horizontal="center" vertical="center"/>
    </xf>
    <xf numFmtId="165" fontId="15" fillId="3" borderId="12" xfId="1" applyNumberFormat="1" applyFont="1" applyFill="1" applyBorder="1" applyAlignment="1">
      <alignment horizontal="left" vertical="center"/>
    </xf>
    <xf numFmtId="2" fontId="7" fillId="3" borderId="12" xfId="0" applyNumberFormat="1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right" vertical="center" wrapText="1"/>
    </xf>
    <xf numFmtId="0" fontId="10" fillId="2" borderId="23" xfId="0" applyFont="1" applyFill="1" applyBorder="1" applyAlignment="1">
      <alignment horizontal="right" vertical="center" wrapText="1"/>
    </xf>
    <xf numFmtId="0" fontId="10" fillId="2" borderId="24" xfId="0" applyFont="1" applyFill="1" applyBorder="1" applyAlignment="1">
      <alignment horizontal="right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/>
    </xf>
    <xf numFmtId="0" fontId="12" fillId="0" borderId="2" xfId="0" applyFont="1" applyBorder="1" applyAlignment="1">
      <alignment horizontal="justify" vertical="center" wrapText="1"/>
    </xf>
    <xf numFmtId="0" fontId="12" fillId="0" borderId="18" xfId="0" applyFont="1" applyBorder="1" applyAlignment="1">
      <alignment horizontal="justify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justify" vertical="justify" wrapText="1"/>
    </xf>
    <xf numFmtId="0" fontId="12" fillId="0" borderId="32" xfId="0" applyFont="1" applyBorder="1" applyAlignment="1">
      <alignment horizontal="justify" vertical="justify" wrapText="1"/>
    </xf>
    <xf numFmtId="0" fontId="12" fillId="0" borderId="30" xfId="0" applyFont="1" applyBorder="1" applyAlignment="1">
      <alignment horizontal="justify" vertical="justify" wrapText="1"/>
    </xf>
    <xf numFmtId="0" fontId="4" fillId="0" borderId="0" xfId="1" applyAlignment="1"/>
    <xf numFmtId="0" fontId="0" fillId="0" borderId="0" xfId="0"/>
    <xf numFmtId="0" fontId="6" fillId="0" borderId="0" xfId="0" applyFont="1" applyAlignment="1">
      <alignment horizontal="left" vertical="justify" wrapText="1"/>
    </xf>
  </cellXfs>
  <cellStyles count="15">
    <cellStyle name="Comma" xfId="8" xr:uid="{43544803-1F30-40E8-9CC4-E48CF8CFDF29}"/>
    <cellStyle name="Comma [0]" xfId="9" xr:uid="{EFBF86D2-643B-413E-B9E6-DC0EAB251DED}"/>
    <cellStyle name="Currency" xfId="10" xr:uid="{44F622FC-A8E4-4D9E-948A-CAFC1BEB55EE}"/>
    <cellStyle name="Currency [0]" xfId="11" xr:uid="{0771A54E-E946-48AE-911B-67B4ED688F35}"/>
    <cellStyle name="Normal" xfId="7" xr:uid="{F098DEB4-187D-4ED5-A536-59072412FD25}"/>
    <cellStyle name="Normal 2" xfId="12" xr:uid="{708A4A33-4D2B-4E33-A3C6-8B154F0BD8D7}"/>
    <cellStyle name="Percent" xfId="13" xr:uid="{B550F186-E0B6-4217-896E-E9B59249ED54}"/>
    <cellStyle name="Гиперссылка" xfId="1" builtinId="8"/>
    <cellStyle name="Гиперссылка 2" xfId="3" xr:uid="{6C4E1D65-8B13-4EE4-88B0-54F3CD3D55CF}"/>
    <cellStyle name="Гиперссылка 3" xfId="14" xr:uid="{B1F8AC1E-4A38-4438-BA1B-319066670ED7}"/>
    <cellStyle name="Обычный" xfId="0" builtinId="0"/>
    <cellStyle name="Обычный 2" xfId="5" xr:uid="{DDAAEBBE-8509-4BF6-B1E0-28788C2B04E1}"/>
    <cellStyle name="Обычный 2 2" xfId="4" xr:uid="{741854F3-0D8F-4E46-A47C-D9FC49328670}"/>
    <cellStyle name="Обычный 3" xfId="2" xr:uid="{C78737D6-E861-485C-8F22-BFC71ECDBED9}"/>
    <cellStyle name="Обычный 4" xfId="6" xr:uid="{EC76E0D5-1E1A-4EB4-B2CC-7064DB51B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rosstat.gov.ru/storage/mediabank/ipc_spr_10-2025.xlsx" TargetMode="External"/><Relationship Id="rId3" Type="http://schemas.openxmlformats.org/officeDocument/2006/relationships/hyperlink" Target="https://rosstat.gov.ru/statistics/price" TargetMode="External"/><Relationship Id="rId7" Type="http://schemas.openxmlformats.org/officeDocument/2006/relationships/hyperlink" Target="https://rosstat.gov.ru/storage/mediabank/sred_potreb_cen_11-2025.xlsx" TargetMode="External"/><Relationship Id="rId2" Type="http://schemas.openxmlformats.org/officeDocument/2006/relationships/hyperlink" Target="https://rosstat.gov.ru/storage/mediabank/nedel_sred_cen.xlsx" TargetMode="External"/><Relationship Id="rId1" Type="http://schemas.openxmlformats.org/officeDocument/2006/relationships/hyperlink" Target="https://rosstat.gov.ru/storage/mediabank/ipc_spr_09-2025.xlsx" TargetMode="External"/><Relationship Id="rId6" Type="http://schemas.openxmlformats.org/officeDocument/2006/relationships/hyperlink" Target="https://rosstat.gov.ru/storage/mediabank/sred_potreb_cen_10-2025.xlsx" TargetMode="External"/><Relationship Id="rId5" Type="http://schemas.openxmlformats.org/officeDocument/2006/relationships/hyperlink" Target="https://rosstat.gov.ru/storage/mediabank/sred_potreb_cen_09-2025.xlsx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www.cbr.ru/" TargetMode="External"/><Relationship Id="rId9" Type="http://schemas.openxmlformats.org/officeDocument/2006/relationships/hyperlink" Target="https://rosstat.gov.ru/storage/mediabank/ipc_spr_11-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opLeftCell="A10" zoomScaleSheetLayoutView="100" workbookViewId="0">
      <selection activeCell="B18" sqref="B18"/>
    </sheetView>
  </sheetViews>
  <sheetFormatPr defaultColWidth="9.140625" defaultRowHeight="12.75" x14ac:dyDescent="0.2"/>
  <cols>
    <col min="1" max="1" width="29.42578125" style="1" customWidth="1"/>
    <col min="2" max="2" width="20" style="3" customWidth="1"/>
    <col min="3" max="3" width="18.7109375" style="3" customWidth="1"/>
    <col min="4" max="4" width="18.42578125" style="1" customWidth="1"/>
    <col min="5" max="5" width="94.5703125" style="1" customWidth="1"/>
    <col min="6" max="6" width="9.140625" style="2"/>
    <col min="7" max="16384" width="9.140625" style="1"/>
  </cols>
  <sheetData>
    <row r="1" spans="1:6" ht="40.9" customHeight="1" x14ac:dyDescent="0.2">
      <c r="A1" s="75" t="s">
        <v>20</v>
      </c>
      <c r="B1" s="75"/>
      <c r="C1" s="75"/>
      <c r="D1" s="75"/>
      <c r="E1" s="75"/>
    </row>
    <row r="2" spans="1:6" s="18" customFormat="1" ht="15" x14ac:dyDescent="0.25">
      <c r="A2" s="83" t="s">
        <v>0</v>
      </c>
      <c r="B2" s="83"/>
      <c r="C2" s="83"/>
      <c r="D2" s="83"/>
      <c r="E2" s="83"/>
      <c r="F2" s="17"/>
    </row>
    <row r="3" spans="1:6" s="18" customFormat="1" ht="13.15" customHeight="1" x14ac:dyDescent="0.25">
      <c r="A3" s="19"/>
      <c r="B3" s="20"/>
      <c r="C3" s="20"/>
      <c r="D3" s="19"/>
      <c r="E3" s="19"/>
      <c r="F3" s="17"/>
    </row>
    <row r="4" spans="1:6" s="18" customFormat="1" ht="16.149999999999999" customHeight="1" x14ac:dyDescent="0.25">
      <c r="A4" s="86" t="s">
        <v>42</v>
      </c>
      <c r="B4" s="86"/>
      <c r="C4" s="86"/>
      <c r="D4" s="86"/>
      <c r="E4" s="86"/>
      <c r="F4" s="17"/>
    </row>
    <row r="5" spans="1:6" s="18" customFormat="1" ht="14.45" customHeight="1" x14ac:dyDescent="0.25">
      <c r="A5" s="87" t="s">
        <v>1</v>
      </c>
      <c r="B5" s="87"/>
      <c r="C5" s="87"/>
      <c r="D5" s="87"/>
      <c r="E5" s="87"/>
      <c r="F5" s="17"/>
    </row>
    <row r="6" spans="1:6" s="18" customFormat="1" ht="60.6" customHeight="1" x14ac:dyDescent="0.25">
      <c r="A6" s="21" t="s">
        <v>6</v>
      </c>
      <c r="B6" s="90" t="s">
        <v>7</v>
      </c>
      <c r="C6" s="91"/>
      <c r="D6" s="91"/>
      <c r="E6" s="92"/>
      <c r="F6" s="17"/>
    </row>
    <row r="7" spans="1:6" s="18" customFormat="1" ht="44.45" customHeight="1" x14ac:dyDescent="0.25">
      <c r="A7" s="22" t="s">
        <v>3</v>
      </c>
      <c r="B7" s="88" t="s">
        <v>9</v>
      </c>
      <c r="C7" s="88"/>
      <c r="D7" s="88"/>
      <c r="E7" s="89"/>
      <c r="F7" s="17"/>
    </row>
    <row r="8" spans="1:6" s="18" customFormat="1" ht="163.15" customHeight="1" thickBot="1" x14ac:dyDescent="0.3">
      <c r="A8" s="23" t="s">
        <v>8</v>
      </c>
      <c r="B8" s="95" t="s">
        <v>15</v>
      </c>
      <c r="C8" s="96"/>
      <c r="D8" s="96"/>
      <c r="E8" s="97"/>
      <c r="F8" s="17"/>
    </row>
    <row r="9" spans="1:6" s="18" customFormat="1" ht="20.45" customHeight="1" thickBot="1" x14ac:dyDescent="0.3">
      <c r="A9" s="80" t="s">
        <v>19</v>
      </c>
      <c r="B9" s="81"/>
      <c r="C9" s="81"/>
      <c r="D9" s="81"/>
      <c r="E9" s="82"/>
      <c r="F9" s="17"/>
    </row>
    <row r="10" spans="1:6" s="18" customFormat="1" ht="30.6" customHeight="1" x14ac:dyDescent="0.25">
      <c r="A10" s="78" t="s">
        <v>2</v>
      </c>
      <c r="B10" s="84" t="s">
        <v>22</v>
      </c>
      <c r="C10" s="70" t="s">
        <v>5</v>
      </c>
      <c r="D10" s="76" t="s">
        <v>18</v>
      </c>
      <c r="E10" s="93" t="s">
        <v>43</v>
      </c>
      <c r="F10" s="17"/>
    </row>
    <row r="11" spans="1:6" s="18" customFormat="1" ht="13.15" customHeight="1" x14ac:dyDescent="0.25">
      <c r="A11" s="79"/>
      <c r="B11" s="85"/>
      <c r="C11" s="71"/>
      <c r="D11" s="77"/>
      <c r="E11" s="94"/>
      <c r="F11" s="17"/>
    </row>
    <row r="12" spans="1:6" s="29" customFormat="1" ht="40.15" customHeight="1" x14ac:dyDescent="0.25">
      <c r="A12" s="24" t="s">
        <v>21</v>
      </c>
      <c r="B12" s="25">
        <v>10000</v>
      </c>
      <c r="C12" s="26" t="s">
        <v>4</v>
      </c>
      <c r="D12" s="27">
        <f>'Расчёт НМЦК'!C34</f>
        <v>80.25</v>
      </c>
      <c r="E12" s="56">
        <f>D12*B12</f>
        <v>802500</v>
      </c>
      <c r="F12" s="28"/>
    </row>
    <row r="13" spans="1:6" s="29" customFormat="1" ht="40.15" customHeight="1" thickBot="1" x14ac:dyDescent="0.3">
      <c r="A13" s="30" t="s">
        <v>45</v>
      </c>
      <c r="B13" s="31">
        <v>4000</v>
      </c>
      <c r="C13" s="32" t="s">
        <v>4</v>
      </c>
      <c r="D13" s="33">
        <f>'Расчёт НМЦК'!C35</f>
        <v>70.88</v>
      </c>
      <c r="E13" s="57">
        <f>D13*B13</f>
        <v>283520</v>
      </c>
      <c r="F13" s="28"/>
    </row>
    <row r="14" spans="1:6" s="29" customFormat="1" ht="40.15" customHeight="1" thickBot="1" x14ac:dyDescent="0.3">
      <c r="A14" s="30" t="s">
        <v>46</v>
      </c>
      <c r="B14" s="31">
        <v>3000</v>
      </c>
      <c r="C14" s="32" t="s">
        <v>4</v>
      </c>
      <c r="D14" s="33">
        <f>'Расчёт НМЦК'!C36</f>
        <v>75.930000000000007</v>
      </c>
      <c r="E14" s="57">
        <f>D14*B14</f>
        <v>227790</v>
      </c>
      <c r="F14" s="28"/>
    </row>
    <row r="15" spans="1:6" s="29" customFormat="1" ht="17.45" customHeight="1" thickBot="1" x14ac:dyDescent="0.3">
      <c r="A15" s="67" t="s">
        <v>17</v>
      </c>
      <c r="B15" s="68"/>
      <c r="C15" s="68"/>
      <c r="D15" s="69"/>
      <c r="E15" s="34">
        <f>SUM(E12:E13)</f>
        <v>1086020</v>
      </c>
      <c r="F15" s="28"/>
    </row>
    <row r="16" spans="1:6" s="18" customFormat="1" ht="15.6" customHeight="1" thickBot="1" x14ac:dyDescent="0.3">
      <c r="A16" s="72" t="s">
        <v>59</v>
      </c>
      <c r="B16" s="73"/>
      <c r="C16" s="73"/>
      <c r="D16" s="73"/>
      <c r="E16" s="74"/>
      <c r="F16" s="17"/>
    </row>
    <row r="17" spans="1:6" s="18" customFormat="1" ht="15.6" customHeight="1" x14ac:dyDescent="0.25">
      <c r="A17" s="35"/>
      <c r="B17" s="35"/>
      <c r="C17" s="35"/>
      <c r="D17" s="35"/>
      <c r="E17" s="35"/>
      <c r="F17" s="17"/>
    </row>
    <row r="18" spans="1:6" s="18" customFormat="1" ht="13.5" customHeight="1" x14ac:dyDescent="0.25">
      <c r="A18" s="36" t="s">
        <v>23</v>
      </c>
      <c r="B18" s="37"/>
      <c r="C18" s="37"/>
      <c r="D18" s="36"/>
      <c r="E18" s="36"/>
      <c r="F18" s="17"/>
    </row>
    <row r="25" spans="1:6" ht="14.45" customHeight="1" x14ac:dyDescent="0.2"/>
  </sheetData>
  <sheetProtection selectLockedCells="1" selectUnlockedCells="1"/>
  <mergeCells count="15">
    <mergeCell ref="A15:D15"/>
    <mergeCell ref="C10:C11"/>
    <mergeCell ref="A16:E16"/>
    <mergeCell ref="A1:E1"/>
    <mergeCell ref="D10:D11"/>
    <mergeCell ref="A10:A11"/>
    <mergeCell ref="A9:E9"/>
    <mergeCell ref="A2:E2"/>
    <mergeCell ref="B10:B11"/>
    <mergeCell ref="A4:E4"/>
    <mergeCell ref="A5:E5"/>
    <mergeCell ref="B7:E7"/>
    <mergeCell ref="B6:E6"/>
    <mergeCell ref="E10:E11"/>
    <mergeCell ref="B8:E8"/>
  </mergeCells>
  <phoneticPr fontId="3" type="noConversion"/>
  <printOptions horizontalCentered="1"/>
  <pageMargins left="0.5" right="0" top="0.43307086614173229" bottom="0.15748031496062992" header="0.11811023622047245" footer="0.11811023622047245"/>
  <pageSetup paperSize="9" scale="77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tabSelected="1" zoomScaleNormal="100" workbookViewId="0">
      <selection activeCell="D9" sqref="D9"/>
    </sheetView>
  </sheetViews>
  <sheetFormatPr defaultRowHeight="15" x14ac:dyDescent="0.25"/>
  <cols>
    <col min="1" max="1" width="41.85546875" customWidth="1"/>
    <col min="2" max="2" width="26.5703125" customWidth="1"/>
    <col min="3" max="3" width="26" customWidth="1"/>
    <col min="4" max="5" width="14.28515625" customWidth="1"/>
  </cols>
  <sheetData>
    <row r="1" spans="1:6" x14ac:dyDescent="0.25">
      <c r="A1" t="s">
        <v>14</v>
      </c>
    </row>
    <row r="2" spans="1:6" x14ac:dyDescent="0.25">
      <c r="A2" t="s">
        <v>30</v>
      </c>
    </row>
    <row r="3" spans="1:6" ht="15.75" x14ac:dyDescent="0.25">
      <c r="A3" s="98" t="s">
        <v>29</v>
      </c>
      <c r="B3" s="99"/>
      <c r="C3" s="99"/>
      <c r="D3" s="99"/>
      <c r="E3" s="99"/>
    </row>
    <row r="4" spans="1:6" x14ac:dyDescent="0.25">
      <c r="A4" s="41" t="s">
        <v>31</v>
      </c>
      <c r="B4" s="41"/>
      <c r="C4" s="41"/>
      <c r="D4" s="41"/>
      <c r="E4" s="41"/>
      <c r="F4" s="41"/>
    </row>
    <row r="5" spans="1:6" ht="25.9" customHeight="1" x14ac:dyDescent="0.25">
      <c r="A5" s="43" t="s">
        <v>25</v>
      </c>
      <c r="B5" s="42"/>
      <c r="C5" s="42"/>
      <c r="D5" s="42"/>
      <c r="E5" s="42"/>
      <c r="F5" s="42"/>
    </row>
    <row r="6" spans="1:6" ht="24.6" customHeight="1" x14ac:dyDescent="0.25">
      <c r="A6" s="49" t="s">
        <v>24</v>
      </c>
      <c r="B6" s="49"/>
      <c r="C6" s="49"/>
      <c r="D6" s="49"/>
      <c r="E6" s="49"/>
      <c r="F6" s="49"/>
    </row>
    <row r="7" spans="1:6" x14ac:dyDescent="0.25">
      <c r="A7" s="5" t="s">
        <v>10</v>
      </c>
      <c r="B7" s="6" t="s">
        <v>51</v>
      </c>
      <c r="C7" s="45"/>
      <c r="D7" s="45"/>
      <c r="E7" s="46"/>
      <c r="F7" s="7"/>
    </row>
    <row r="8" spans="1:6" x14ac:dyDescent="0.25">
      <c r="A8" s="8" t="s">
        <v>11</v>
      </c>
      <c r="B8" s="66">
        <v>73.239999999999995</v>
      </c>
      <c r="C8" s="47"/>
      <c r="D8" s="47"/>
      <c r="E8" s="47"/>
      <c r="F8" s="7"/>
    </row>
    <row r="9" spans="1:6" x14ac:dyDescent="0.25">
      <c r="A9" s="8" t="s">
        <v>12</v>
      </c>
      <c r="B9" s="66">
        <v>61.73</v>
      </c>
      <c r="C9" s="47"/>
      <c r="D9" s="47"/>
      <c r="E9" s="47"/>
      <c r="F9" s="7"/>
    </row>
    <row r="10" spans="1:6" x14ac:dyDescent="0.25">
      <c r="A10" s="8" t="s">
        <v>44</v>
      </c>
      <c r="B10" s="66">
        <v>66.86</v>
      </c>
      <c r="C10" s="47"/>
      <c r="D10" s="47"/>
      <c r="E10" s="47"/>
      <c r="F10" s="7"/>
    </row>
    <row r="11" spans="1:6" x14ac:dyDescent="0.25">
      <c r="A11" s="9"/>
      <c r="B11" s="47"/>
      <c r="C11" s="47"/>
      <c r="D11" s="47"/>
      <c r="E11" s="47"/>
      <c r="F11" s="7"/>
    </row>
    <row r="12" spans="1:6" x14ac:dyDescent="0.25">
      <c r="A12" s="9" t="s">
        <v>41</v>
      </c>
      <c r="B12" s="47"/>
      <c r="C12" s="47"/>
      <c r="D12" s="47"/>
      <c r="E12" s="47"/>
      <c r="F12" s="7" t="s">
        <v>55</v>
      </c>
    </row>
    <row r="13" spans="1:6" ht="15.75" x14ac:dyDescent="0.25">
      <c r="A13" s="63" t="s">
        <v>47</v>
      </c>
      <c r="B13" s="47"/>
      <c r="D13" s="47"/>
      <c r="E13" s="47"/>
      <c r="F13" s="63" t="s">
        <v>48</v>
      </c>
    </row>
    <row r="14" spans="1:6" ht="15.75" x14ac:dyDescent="0.25">
      <c r="A14" s="9"/>
      <c r="B14" s="10"/>
      <c r="C14" s="10"/>
      <c r="D14" s="10"/>
      <c r="E14" s="7"/>
      <c r="F14" s="63" t="s">
        <v>56</v>
      </c>
    </row>
    <row r="15" spans="1:6" x14ac:dyDescent="0.25">
      <c r="A15" s="9" t="s">
        <v>32</v>
      </c>
      <c r="B15" s="10"/>
      <c r="C15" s="10"/>
      <c r="D15" s="10"/>
      <c r="E15" s="7"/>
      <c r="F15" s="7" t="s">
        <v>57</v>
      </c>
    </row>
    <row r="16" spans="1:6" ht="27" customHeight="1" x14ac:dyDescent="0.25">
      <c r="A16" s="43" t="s">
        <v>49</v>
      </c>
      <c r="B16" s="48"/>
      <c r="C16" s="48"/>
      <c r="D16" s="48"/>
      <c r="E16" s="48"/>
      <c r="F16" s="43" t="s">
        <v>50</v>
      </c>
    </row>
    <row r="17" spans="1:6" ht="32.450000000000003" customHeight="1" x14ac:dyDescent="0.25">
      <c r="A17" s="49" t="s">
        <v>52</v>
      </c>
      <c r="B17" s="49"/>
      <c r="C17" s="49"/>
      <c r="D17" s="49"/>
      <c r="E17" s="49"/>
      <c r="F17" s="43" t="s">
        <v>58</v>
      </c>
    </row>
    <row r="18" spans="1:6" ht="78.75" customHeight="1" x14ac:dyDescent="0.25">
      <c r="A18" s="11" t="s">
        <v>26</v>
      </c>
      <c r="B18" s="12" t="s">
        <v>27</v>
      </c>
      <c r="C18" s="39" t="s">
        <v>28</v>
      </c>
      <c r="D18" s="58" t="s">
        <v>35</v>
      </c>
      <c r="E18" s="60"/>
      <c r="F18" s="38"/>
    </row>
    <row r="19" spans="1:6" x14ac:dyDescent="0.25">
      <c r="A19" s="8" t="s">
        <v>11</v>
      </c>
      <c r="B19" s="40">
        <v>7804</v>
      </c>
      <c r="C19" s="66">
        <v>108.08</v>
      </c>
      <c r="D19" s="59">
        <f>(C19-100)/12*$B$24+100</f>
        <v>108.08</v>
      </c>
      <c r="E19" s="61"/>
      <c r="F19" s="10"/>
    </row>
    <row r="20" spans="1:6" x14ac:dyDescent="0.25">
      <c r="A20" s="8" t="s">
        <v>12</v>
      </c>
      <c r="B20" s="40">
        <v>7802</v>
      </c>
      <c r="C20" s="66">
        <v>113.27</v>
      </c>
      <c r="D20" s="59">
        <f>(C20-100)/12*$B$24+100</f>
        <v>113.27</v>
      </c>
      <c r="E20" s="61"/>
      <c r="F20" s="10"/>
    </row>
    <row r="21" spans="1:6" x14ac:dyDescent="0.25">
      <c r="A21" s="8" t="s">
        <v>44</v>
      </c>
      <c r="B21" s="40">
        <v>7803</v>
      </c>
      <c r="C21" s="66">
        <v>112.02</v>
      </c>
      <c r="D21" s="59">
        <f>(C21-100)/12*$B$24+100</f>
        <v>112.02</v>
      </c>
      <c r="E21" s="61"/>
      <c r="F21" s="10"/>
    </row>
    <row r="22" spans="1:6" x14ac:dyDescent="0.25">
      <c r="A22" s="9"/>
      <c r="B22" s="10"/>
      <c r="C22" s="10"/>
      <c r="D22" s="10"/>
      <c r="E22" s="7"/>
      <c r="F22" s="7"/>
    </row>
    <row r="23" spans="1:6" x14ac:dyDescent="0.25">
      <c r="A23" s="50" t="s">
        <v>33</v>
      </c>
      <c r="B23" s="10"/>
      <c r="C23" s="10"/>
      <c r="D23" s="10"/>
      <c r="E23" s="7"/>
      <c r="F23" s="7"/>
    </row>
    <row r="24" spans="1:6" x14ac:dyDescent="0.25">
      <c r="A24" s="8" t="s">
        <v>34</v>
      </c>
      <c r="B24" s="64">
        <v>12</v>
      </c>
      <c r="C24" s="10"/>
      <c r="D24" s="10"/>
      <c r="E24" s="7"/>
      <c r="F24" s="7"/>
    </row>
    <row r="25" spans="1:6" x14ac:dyDescent="0.25">
      <c r="A25" s="9"/>
      <c r="B25" s="10"/>
      <c r="C25" s="10"/>
      <c r="D25" s="10"/>
      <c r="E25" s="7"/>
      <c r="F25" s="7"/>
    </row>
    <row r="26" spans="1:6" x14ac:dyDescent="0.25">
      <c r="A26" s="9" t="s">
        <v>36</v>
      </c>
      <c r="B26" s="10"/>
      <c r="C26" s="10"/>
      <c r="D26" s="10"/>
      <c r="E26" s="7"/>
      <c r="F26" s="7"/>
    </row>
    <row r="27" spans="1:6" ht="15.75" x14ac:dyDescent="0.25">
      <c r="A27" s="9" t="s">
        <v>37</v>
      </c>
      <c r="B27" s="51" t="s">
        <v>38</v>
      </c>
      <c r="C27" s="10"/>
      <c r="D27" s="10"/>
      <c r="E27" s="7"/>
      <c r="F27" s="7"/>
    </row>
    <row r="28" spans="1:6" ht="15.75" x14ac:dyDescent="0.25">
      <c r="A28" s="9"/>
      <c r="B28" s="51"/>
      <c r="C28" s="10"/>
      <c r="D28" s="10"/>
      <c r="E28" s="7"/>
      <c r="F28" s="7"/>
    </row>
    <row r="29" spans="1:6" ht="37.5" customHeight="1" x14ac:dyDescent="0.25">
      <c r="A29" s="8" t="s">
        <v>53</v>
      </c>
      <c r="B29" s="52" t="s">
        <v>39</v>
      </c>
      <c r="C29" s="10"/>
      <c r="D29" s="10"/>
      <c r="E29" s="7"/>
      <c r="F29" s="7"/>
    </row>
    <row r="30" spans="1:6" ht="15.75" x14ac:dyDescent="0.25">
      <c r="A30" s="65">
        <v>16.5</v>
      </c>
      <c r="B30" s="62">
        <f>A30/12</f>
        <v>1.375</v>
      </c>
      <c r="C30" s="10"/>
      <c r="D30" s="10"/>
      <c r="E30" s="7"/>
      <c r="F30" s="7"/>
    </row>
    <row r="31" spans="1:6" ht="15.75" x14ac:dyDescent="0.25">
      <c r="A31" s="9"/>
      <c r="B31" s="51"/>
      <c r="C31" s="10"/>
      <c r="D31" s="10"/>
      <c r="E31" s="7"/>
      <c r="F31" s="7"/>
    </row>
    <row r="32" spans="1:6" ht="56.45" customHeight="1" x14ac:dyDescent="0.25">
      <c r="A32" s="4"/>
      <c r="B32" s="13"/>
      <c r="C32" s="14"/>
      <c r="D32" s="10"/>
      <c r="E32" s="7"/>
      <c r="F32" s="7"/>
    </row>
    <row r="33" spans="1:6" ht="57.75" thickBot="1" x14ac:dyDescent="0.3">
      <c r="A33" s="5" t="s">
        <v>13</v>
      </c>
      <c r="B33" s="6" t="s">
        <v>54</v>
      </c>
      <c r="C33" s="53" t="s">
        <v>40</v>
      </c>
      <c r="D33" s="10"/>
      <c r="E33" s="7"/>
      <c r="F33" s="15"/>
    </row>
    <row r="34" spans="1:6" x14ac:dyDescent="0.25">
      <c r="A34" s="8" t="s">
        <v>11</v>
      </c>
      <c r="B34" s="44">
        <f>B8</f>
        <v>73.239999999999995</v>
      </c>
      <c r="C34" s="54">
        <f>B34*D19/100*(1+$B$30/100)</f>
        <v>80.25</v>
      </c>
      <c r="D34" s="16"/>
      <c r="E34" s="16"/>
      <c r="F34" s="9"/>
    </row>
    <row r="35" spans="1:6" ht="15.75" thickBot="1" x14ac:dyDescent="0.3">
      <c r="A35" s="8" t="s">
        <v>12</v>
      </c>
      <c r="B35" s="44">
        <f>B9</f>
        <v>61.73</v>
      </c>
      <c r="C35" s="55">
        <f>B35*D20/100*(1+$B$30/100)</f>
        <v>70.88</v>
      </c>
      <c r="D35" s="10"/>
      <c r="E35" s="7"/>
      <c r="F35" s="9"/>
    </row>
    <row r="36" spans="1:6" ht="15.75" thickBot="1" x14ac:dyDescent="0.3">
      <c r="A36" s="8" t="s">
        <v>44</v>
      </c>
      <c r="B36" s="44">
        <f>B10</f>
        <v>66.86</v>
      </c>
      <c r="C36" s="55">
        <f>B36*D21/100*(1+$B$30/100)</f>
        <v>75.930000000000007</v>
      </c>
      <c r="D36" s="10"/>
      <c r="E36" s="7"/>
      <c r="F36" s="9"/>
    </row>
    <row r="37" spans="1:6" x14ac:dyDescent="0.25">
      <c r="A37" s="9"/>
      <c r="B37" s="10"/>
      <c r="C37" s="10"/>
      <c r="D37" s="10"/>
      <c r="E37" s="7"/>
      <c r="F37" s="7"/>
    </row>
    <row r="38" spans="1:6" ht="48.75" customHeight="1" x14ac:dyDescent="0.25">
      <c r="A38" s="100" t="s">
        <v>16</v>
      </c>
      <c r="B38" s="100"/>
      <c r="C38" s="100"/>
      <c r="D38" s="100"/>
      <c r="E38" s="100"/>
      <c r="F38" s="100"/>
    </row>
  </sheetData>
  <mergeCells count="2">
    <mergeCell ref="A3:E3"/>
    <mergeCell ref="A38:F38"/>
  </mergeCells>
  <hyperlinks>
    <hyperlink ref="A16" r:id="rId1" xr:uid="{00000000-0004-0000-0100-000000000000}"/>
    <hyperlink ref="A5" r:id="rId2" xr:uid="{01CA0444-7FC2-4F79-B6CA-3234B52D8BCF}"/>
    <hyperlink ref="A3" r:id="rId3" xr:uid="{7C1250AB-9301-4BAF-B69A-CA509CC60A16}"/>
    <hyperlink ref="B27" r:id="rId4" xr:uid="{A6464B23-7073-46A9-9BC4-AE9AACA218F7}"/>
    <hyperlink ref="A13" r:id="rId5" xr:uid="{265DE338-005E-4F14-83D9-149A74020AEC}"/>
    <hyperlink ref="F13" r:id="rId6" xr:uid="{6E72B902-F7B9-42D0-9A48-ABF39B756203}"/>
    <hyperlink ref="F14" r:id="rId7" xr:uid="{50BEB1C6-1F43-4EB7-A15C-9D2C82214C84}"/>
    <hyperlink ref="F16" r:id="rId8" xr:uid="{78DF6114-13C1-4CCE-A527-046A8A894CB7}"/>
    <hyperlink ref="F17" r:id="rId9" xr:uid="{04C59CC9-94FF-4671-9944-1323158E0C9B}"/>
  </hyperlinks>
  <pageMargins left="0.57999999999999996" right="0.26" top="0.75" bottom="0.75" header="0.3" footer="0.3"/>
  <pageSetup paperSize="9" scale="83" orientation="landscape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Обоснование НМЦК</vt:lpstr>
      <vt:lpstr>Расчёт НМЦК</vt:lpstr>
      <vt:lpstr>'Обоснование НМЦК'!Область_печати</vt:lpstr>
      <vt:lpstr>'Расчёт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Боград О.Е.</dc:creator>
  <cp:lastModifiedBy>Vadim Igoshev</cp:lastModifiedBy>
  <cp:lastPrinted>2025-02-10T03:57:39Z</cp:lastPrinted>
  <dcterms:created xsi:type="dcterms:W3CDTF">2014-02-03T17:42:58Z</dcterms:created>
  <dcterms:modified xsi:type="dcterms:W3CDTF">2025-10-28T10:52:00Z</dcterms:modified>
</cp:coreProperties>
</file>